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76" activeTab="0"/>
  </bookViews>
  <sheets>
    <sheet name="Reconciliation to Audit" sheetId="1" r:id="rId1"/>
    <sheet name="CASH REPORT" sheetId="2" r:id="rId2"/>
  </sheets>
  <definedNames>
    <definedName name="_xlnm.Print_Area" localSheetId="1">'CASH REPORT'!$A$1:$H$36</definedName>
    <definedName name="_xlnm.Print_Area" localSheetId="0">'Reconciliation to Audit'!$A$1:$G$42</definedName>
  </definedNames>
  <calcPr fullCalcOnLoad="1"/>
</workbook>
</file>

<file path=xl/sharedStrings.xml><?xml version="1.0" encoding="utf-8"?>
<sst xmlns="http://schemas.openxmlformats.org/spreadsheetml/2006/main" count="91" uniqueCount="79">
  <si>
    <t>OPERATIONAL</t>
  </si>
  <si>
    <t>11000</t>
  </si>
  <si>
    <t xml:space="preserve"> </t>
  </si>
  <si>
    <t>Line 1</t>
  </si>
  <si>
    <t>+OR-</t>
  </si>
  <si>
    <t>Line 2</t>
  </si>
  <si>
    <t>Line 3</t>
  </si>
  <si>
    <t>-</t>
  </si>
  <si>
    <t>Line 4</t>
  </si>
  <si>
    <t>=</t>
  </si>
  <si>
    <t>Line 5</t>
  </si>
  <si>
    <t>+</t>
  </si>
  <si>
    <t>Line 6</t>
  </si>
  <si>
    <t xml:space="preserve">Prior Year Warrants Voided </t>
  </si>
  <si>
    <t>Line 7</t>
  </si>
  <si>
    <t>Line 8</t>
  </si>
  <si>
    <t>Current Year Expenditures to Date</t>
  </si>
  <si>
    <t>Line 9</t>
  </si>
  <si>
    <t>Line 10</t>
  </si>
  <si>
    <t>Line 11</t>
  </si>
  <si>
    <t>Line 12</t>
  </si>
  <si>
    <t>GADSDEN ISD</t>
  </si>
  <si>
    <t>UNRESTRICTED</t>
  </si>
  <si>
    <t>RESTRICTED</t>
  </si>
  <si>
    <t>TOTAL</t>
  </si>
  <si>
    <t>ADJUSTMENT FOR RECEIVABLES AND LIABILITIES:</t>
  </si>
  <si>
    <t>PROPERTY TAXES RECEIVABLE:</t>
  </si>
  <si>
    <t xml:space="preserve">   LESS AMOUNT ACCRUED FOR AUDIT REPORT</t>
  </si>
  <si>
    <t>PAYROLL LIABILITIES</t>
  </si>
  <si>
    <t>DEPOSITS HELD FOR OTHERS</t>
  </si>
  <si>
    <t>ACCOUNTS PAYABLE:</t>
  </si>
  <si>
    <t>ADJUSTMENT FOR ROUNDING ON AUDIT REPORT</t>
  </si>
  <si>
    <t>CASH AVAILABLE FOR BUDGETING PER FINAL ADJUSTED CASH REPORT</t>
  </si>
  <si>
    <t xml:space="preserve">  FINAL ADJUSTED CASH REPORT</t>
  </si>
  <si>
    <t>BUDGET AMOUNT BEFORE BAR</t>
  </si>
  <si>
    <t>BAR AMOUNT</t>
  </si>
  <si>
    <t>Charter Name:</t>
  </si>
  <si>
    <t xml:space="preserve">Total Cash </t>
  </si>
  <si>
    <t>Other Reconciling Items</t>
  </si>
  <si>
    <t xml:space="preserve">Total Outstanding Loans </t>
  </si>
  <si>
    <t>ACCOUNTS RECEIVABLE:</t>
  </si>
  <si>
    <t xml:space="preserve">     LESS AMOUNT ACCRUED FOR AUDIT REPORT</t>
  </si>
  <si>
    <t>Wageworks FY19-20</t>
  </si>
  <si>
    <t>Stale Dated Check</t>
  </si>
  <si>
    <t>FY 2021-22</t>
  </si>
  <si>
    <t>RECONCILIATION OF FUND 11000 CASH BALANCE TO 6-30-21 AUDIT REPORT</t>
  </si>
  <si>
    <t>6-30-21 CASH BALANCE PER AUDIT REPORT</t>
  </si>
  <si>
    <t xml:space="preserve">   6-30-21 DUE FROM OTHER GOVERNMENTS</t>
  </si>
  <si>
    <t xml:space="preserve">  6-30-21 OTHER</t>
  </si>
  <si>
    <t xml:space="preserve">  6-30-21 TAXES RECEIVABLE PER AUDIT REPORT</t>
  </si>
  <si>
    <t xml:space="preserve">  6-30-21 ACCOUNTS PAYABLE PER AUDIT REPORT</t>
  </si>
  <si>
    <t>TOTAL FUND 11000 CASH AVAILABLE FOR BUDGETING PER 6-30-21</t>
  </si>
  <si>
    <t>Refer to "Instructions for PED Cash Report" for details on how to properly complete this form.</t>
  </si>
  <si>
    <t>Current Year Revenue to Date</t>
  </si>
  <si>
    <t>(Per OBMS Actuals Revenue Report)</t>
  </si>
  <si>
    <t>(Per OMBS Actuals Expenditure Report)</t>
  </si>
  <si>
    <t>Permanent Cash Transfers/Reversions</t>
  </si>
  <si>
    <t>*Provide Explanation on Last Page</t>
  </si>
  <si>
    <t xml:space="preserve">Payroll Liabilities </t>
  </si>
  <si>
    <t>**Provide Explanation on Last Page</t>
  </si>
  <si>
    <t xml:space="preserve">Adjustments </t>
  </si>
  <si>
    <t>***Provide Explanation on Last Page</t>
  </si>
  <si>
    <t>****Provide Explanation on Last Page</t>
  </si>
  <si>
    <t>Line 7 - Total Cash</t>
  </si>
  <si>
    <t>Minus Line 11 -Total Outstanding Loans</t>
  </si>
  <si>
    <t>Total Available Cash for Budgeting</t>
  </si>
  <si>
    <t>Wageworks FY20-21</t>
  </si>
  <si>
    <t>School District:</t>
  </si>
  <si>
    <t>Gadsden Independent School District</t>
  </si>
  <si>
    <t>PED Cash Report for 2020-2021 Fiscal Year</t>
  </si>
  <si>
    <t>County:</t>
  </si>
  <si>
    <t>Dona Ana</t>
  </si>
  <si>
    <t>PED No.:</t>
  </si>
  <si>
    <t>019-000</t>
  </si>
  <si>
    <t>Total Cash Balance 6/30/2020</t>
  </si>
  <si>
    <t>Total Resources to Date for Current Year 6/30/2021</t>
  </si>
  <si>
    <t>.</t>
  </si>
  <si>
    <t>Total Reconciled Cash Balance 6/30/2021</t>
  </si>
  <si>
    <t>Total Ending Cash 6/30/2021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</si>
</sst>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[$$-409]* #,##0.00_);_([$$-409]* \(#,##0.00\);_([$$-409]* &quot;-&quot;??_);_(@_)"/>
    <numFmt numFmtId="174" formatCode="#,##0.000_);\(#,##0.000\)"/>
    <numFmt numFmtId="175" formatCode="#,##0.0000_);\(#,##0.0000\)"/>
    <numFmt numFmtId="176" formatCode="[$-409]dddd\,\ mmmm\ d\,\ yy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\-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9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7" fontId="0" fillId="0" borderId="0" xfId="42" applyNumberFormat="1" applyFont="1" applyAlignment="1">
      <alignment/>
    </xf>
    <xf numFmtId="165" fontId="0" fillId="0" borderId="11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13" xfId="0" applyBorder="1" applyAlignment="1">
      <alignment horizontal="center"/>
    </xf>
    <xf numFmtId="165" fontId="0" fillId="0" borderId="13" xfId="44" applyNumberFormat="1" applyFont="1" applyBorder="1" applyAlignment="1">
      <alignment/>
    </xf>
    <xf numFmtId="6" fontId="0" fillId="0" borderId="0" xfId="0" applyNumberFormat="1" applyAlignment="1">
      <alignment/>
    </xf>
    <xf numFmtId="44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167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39" fontId="0" fillId="0" borderId="0" xfId="42" applyNumberFormat="1" applyFont="1" applyAlignment="1">
      <alignment/>
    </xf>
    <xf numFmtId="44" fontId="0" fillId="0" borderId="11" xfId="44" applyFont="1" applyBorder="1" applyAlignment="1">
      <alignment/>
    </xf>
    <xf numFmtId="165" fontId="0" fillId="0" borderId="13" xfId="44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8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43" fontId="0" fillId="0" borderId="0" xfId="42" applyFont="1" applyBorder="1" applyAlignment="1">
      <alignment/>
    </xf>
    <xf numFmtId="8" fontId="0" fillId="0" borderId="0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43" fontId="0" fillId="0" borderId="14" xfId="42" applyFont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3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14" xfId="0" applyNumberFormat="1" applyBorder="1" applyAlignment="1">
      <alignment/>
    </xf>
    <xf numFmtId="43" fontId="0" fillId="0" borderId="0" xfId="42" applyFon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0" fontId="22" fillId="0" borderId="10" xfId="0" applyNumberFormat="1" applyFont="1" applyFill="1" applyBorder="1" applyAlignment="1" applyProtection="1">
      <alignment vertical="center"/>
      <protection locked="0"/>
    </xf>
    <xf numFmtId="0" fontId="22" fillId="0" borderId="17" xfId="0" applyNumberFormat="1" applyFont="1" applyFill="1" applyBorder="1" applyAlignment="1" applyProtection="1">
      <alignment vertical="center"/>
      <protection locked="0"/>
    </xf>
    <xf numFmtId="4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 vertical="top" indent="3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40" fontId="23" fillId="0" borderId="10" xfId="0" applyNumberFormat="1" applyFont="1" applyFill="1" applyBorder="1" applyAlignment="1" applyProtection="1">
      <alignment vertical="center"/>
      <protection/>
    </xf>
    <xf numFmtId="0" fontId="23" fillId="33" borderId="16" xfId="0" applyNumberFormat="1" applyFont="1" applyFill="1" applyBorder="1" applyAlignment="1" applyProtection="1">
      <alignment vertical="center"/>
      <protection/>
    </xf>
    <xf numFmtId="0" fontId="23" fillId="33" borderId="10" xfId="0" applyNumberFormat="1" applyFont="1" applyFill="1" applyBorder="1" applyAlignment="1" applyProtection="1">
      <alignment vertical="center"/>
      <protection/>
    </xf>
    <xf numFmtId="0" fontId="23" fillId="33" borderId="10" xfId="0" applyNumberFormat="1" applyFont="1" applyFill="1" applyBorder="1" applyAlignment="1" applyProtection="1">
      <alignment vertical="center"/>
      <protection locked="0"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 locked="0"/>
    </xf>
    <xf numFmtId="40" fontId="23" fillId="33" borderId="10" xfId="0" applyNumberFormat="1" applyFont="1" applyFill="1" applyBorder="1" applyAlignment="1" applyProtection="1">
      <alignment vertical="center"/>
      <protection/>
    </xf>
    <xf numFmtId="0" fontId="26" fillId="0" borderId="17" xfId="0" applyNumberFormat="1" applyFont="1" applyFill="1" applyBorder="1" applyAlignment="1" applyProtection="1">
      <alignment vertical="center"/>
      <protection/>
    </xf>
    <xf numFmtId="40" fontId="44" fillId="0" borderId="0" xfId="0" applyNumberFormat="1" applyFont="1" applyFill="1" applyBorder="1" applyAlignment="1" applyProtection="1">
      <alignment vertical="center"/>
      <protection locked="0"/>
    </xf>
    <xf numFmtId="0" fontId="23" fillId="0" borderId="18" xfId="0" applyNumberFormat="1" applyFont="1" applyFill="1" applyBorder="1" applyAlignment="1" applyProtection="1">
      <alignment vertical="center"/>
      <protection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3" fillId="0" borderId="19" xfId="0" applyNumberFormat="1" applyFont="1" applyFill="1" applyBorder="1" applyAlignment="1" applyProtection="1">
      <alignment vertical="center"/>
      <protection locked="0"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 locked="0"/>
    </xf>
    <xf numFmtId="40" fontId="23" fillId="0" borderId="19" xfId="0" applyNumberFormat="1" applyFont="1" applyFill="1" applyBorder="1" applyAlignment="1" applyProtection="1">
      <alignment vertical="center"/>
      <protection/>
    </xf>
    <xf numFmtId="43" fontId="44" fillId="4" borderId="0" xfId="0" applyNumberFormat="1" applyFont="1" applyFill="1" applyAlignment="1">
      <alignment/>
    </xf>
    <xf numFmtId="0" fontId="22" fillId="5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182" fontId="22" fillId="5" borderId="0" xfId="0" applyNumberFormat="1" applyFont="1" applyFill="1" applyAlignment="1" applyProtection="1">
      <alignment horizontal="center" vertical="center"/>
      <protection locked="0"/>
    </xf>
    <xf numFmtId="0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21" xfId="0" applyNumberFormat="1" applyFont="1" applyFill="1" applyBorder="1" applyAlignment="1" applyProtection="1">
      <alignment horizontal="center" vertical="center" wrapText="1"/>
      <protection/>
    </xf>
    <xf numFmtId="0" fontId="46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23" xfId="0" applyNumberFormat="1" applyFont="1" applyFill="1" applyBorder="1" applyAlignment="1" applyProtection="1">
      <alignment horizontal="center" vertical="center" wrapText="1"/>
      <protection/>
    </xf>
    <xf numFmtId="0" fontId="46" fillId="0" borderId="24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3">
      <selection activeCell="G37" sqref="G37"/>
    </sheetView>
  </sheetViews>
  <sheetFormatPr defaultColWidth="9.140625" defaultRowHeight="15"/>
  <cols>
    <col min="1" max="1" width="44.28125" style="0" customWidth="1"/>
    <col min="3" max="3" width="14.00390625" style="0" bestFit="1" customWidth="1"/>
    <col min="4" max="4" width="15.57421875" style="0" bestFit="1" customWidth="1"/>
    <col min="5" max="5" width="11.7109375" style="0" bestFit="1" customWidth="1"/>
    <col min="6" max="6" width="17.57421875" style="0" bestFit="1" customWidth="1"/>
    <col min="7" max="7" width="14.7109375" style="0" bestFit="1" customWidth="1"/>
    <col min="8" max="8" width="13.7109375" style="0" bestFit="1" customWidth="1"/>
  </cols>
  <sheetData>
    <row r="1" ht="14.25">
      <c r="A1" s="9" t="s">
        <v>21</v>
      </c>
    </row>
    <row r="2" ht="14.25">
      <c r="A2" t="s">
        <v>44</v>
      </c>
    </row>
    <row r="3" ht="14.25">
      <c r="A3" t="s">
        <v>45</v>
      </c>
    </row>
    <row r="5" spans="4:6" ht="15" thickBot="1">
      <c r="D5" s="7" t="s">
        <v>22</v>
      </c>
      <c r="E5" s="7" t="s">
        <v>23</v>
      </c>
      <c r="F5" s="7" t="s">
        <v>24</v>
      </c>
    </row>
    <row r="6" spans="1:6" ht="14.25">
      <c r="A6" t="s">
        <v>46</v>
      </c>
      <c r="D6" s="19">
        <f>55349559+1250000</f>
        <v>56599559</v>
      </c>
      <c r="E6" s="11">
        <v>63457</v>
      </c>
      <c r="F6" s="28">
        <f>D6+E6</f>
        <v>56663016</v>
      </c>
    </row>
    <row r="8" ht="14.25">
      <c r="A8" t="s">
        <v>25</v>
      </c>
    </row>
    <row r="10" ht="14.25">
      <c r="A10" t="s">
        <v>40</v>
      </c>
    </row>
    <row r="11" spans="1:3" ht="14.25">
      <c r="A11" t="s">
        <v>47</v>
      </c>
      <c r="C11" s="29">
        <v>6132799</v>
      </c>
    </row>
    <row r="12" spans="1:3" ht="14.25">
      <c r="A12" t="s">
        <v>41</v>
      </c>
      <c r="C12" s="29">
        <v>-6132799</v>
      </c>
    </row>
    <row r="13" spans="3:6" ht="14.25">
      <c r="C13" s="2">
        <f>+C11+C12</f>
        <v>0</v>
      </c>
      <c r="D13" s="3">
        <f>+C13</f>
        <v>0</v>
      </c>
      <c r="E13" s="3">
        <v>0</v>
      </c>
      <c r="F13" s="3">
        <f>+D13+E13</f>
        <v>0</v>
      </c>
    </row>
    <row r="15" spans="1:3" ht="14.25">
      <c r="A15" t="s">
        <v>48</v>
      </c>
      <c r="C15" s="30">
        <f>58604+23008</f>
        <v>81612</v>
      </c>
    </row>
    <row r="16" spans="1:3" ht="14.25">
      <c r="A16" t="s">
        <v>41</v>
      </c>
      <c r="C16" s="29">
        <v>-58604</v>
      </c>
    </row>
    <row r="17" spans="3:6" ht="14.25">
      <c r="C17" s="24">
        <f>+C15+C16</f>
        <v>23008</v>
      </c>
      <c r="D17" s="12">
        <f>+C17</f>
        <v>23008</v>
      </c>
      <c r="E17" s="3">
        <v>0</v>
      </c>
      <c r="F17" s="12">
        <f>+D17+E17</f>
        <v>23008</v>
      </c>
    </row>
    <row r="18" ht="14.25">
      <c r="C18" s="25"/>
    </row>
    <row r="19" spans="1:3" ht="14.25">
      <c r="A19" t="s">
        <v>26</v>
      </c>
      <c r="C19" s="25"/>
    </row>
    <row r="20" spans="1:3" ht="14.25">
      <c r="A20" t="s">
        <v>49</v>
      </c>
      <c r="C20" s="29">
        <v>50893</v>
      </c>
    </row>
    <row r="21" spans="1:3" ht="14.25">
      <c r="A21" t="s">
        <v>27</v>
      </c>
      <c r="C21" s="26">
        <v>-50893</v>
      </c>
    </row>
    <row r="22" spans="3:6" ht="14.25">
      <c r="C22" s="24">
        <f>+C20+C21</f>
        <v>0</v>
      </c>
      <c r="D22" s="3">
        <v>0</v>
      </c>
      <c r="E22" s="3">
        <v>0</v>
      </c>
      <c r="F22" s="3">
        <v>0</v>
      </c>
    </row>
    <row r="23" ht="14.25">
      <c r="C23" s="25"/>
    </row>
    <row r="24" spans="1:6" ht="14.25">
      <c r="A24" t="s">
        <v>28</v>
      </c>
      <c r="C24" s="25"/>
      <c r="D24" s="29">
        <v>-5520563</v>
      </c>
      <c r="E24" s="3">
        <v>0</v>
      </c>
      <c r="F24" s="3">
        <f>+D24+E24</f>
        <v>-5520563</v>
      </c>
    </row>
    <row r="25" spans="1:6" ht="14.25">
      <c r="A25" t="s">
        <v>29</v>
      </c>
      <c r="C25" s="26">
        <f>-15012+-78</f>
        <v>-15090</v>
      </c>
      <c r="D25" s="12">
        <f>+C25</f>
        <v>-15090</v>
      </c>
      <c r="E25" s="12">
        <v>0</v>
      </c>
      <c r="F25" s="12">
        <f>+D25+E25</f>
        <v>-15090</v>
      </c>
    </row>
    <row r="26" spans="1:3" ht="14.25">
      <c r="A26" t="s">
        <v>30</v>
      </c>
      <c r="C26" s="25"/>
    </row>
    <row r="27" spans="1:7" ht="14.25">
      <c r="A27" t="s">
        <v>50</v>
      </c>
      <c r="C27" s="29">
        <f>357813-60</f>
        <v>357753</v>
      </c>
      <c r="G27" s="27">
        <f>+C27-C25</f>
        <v>372843</v>
      </c>
    </row>
    <row r="28" spans="1:3" ht="14.25">
      <c r="A28" t="s">
        <v>27</v>
      </c>
      <c r="C28" s="29">
        <v>-357813</v>
      </c>
    </row>
    <row r="29" spans="3:6" ht="14.25">
      <c r="C29" s="5">
        <f>+C27+C28</f>
        <v>-60</v>
      </c>
      <c r="D29" s="1">
        <f>C29</f>
        <v>-60</v>
      </c>
      <c r="F29" s="3">
        <f>+D29+E29</f>
        <v>-60</v>
      </c>
    </row>
    <row r="31" spans="1:6" ht="14.25">
      <c r="A31" t="s">
        <v>31</v>
      </c>
      <c r="D31" s="3"/>
      <c r="F31" s="12"/>
    </row>
    <row r="32" spans="4:6" ht="14.25">
      <c r="D32" s="3"/>
      <c r="F32" s="3"/>
    </row>
    <row r="33" spans="1:6" ht="15" thickBot="1">
      <c r="A33" t="s">
        <v>32</v>
      </c>
      <c r="D33" s="4">
        <f>SUM(D6:D32)</f>
        <v>51086854</v>
      </c>
      <c r="E33" s="22">
        <v>63457</v>
      </c>
      <c r="F33" s="15">
        <f>SUM(D33:E33)</f>
        <v>51150311</v>
      </c>
    </row>
    <row r="34" ht="15" thickTop="1">
      <c r="F34" s="29"/>
    </row>
    <row r="35" spans="1:6" ht="14.25">
      <c r="A35" t="s">
        <v>51</v>
      </c>
      <c r="D35" s="3"/>
      <c r="E35" s="3"/>
      <c r="F35" s="3"/>
    </row>
    <row r="36" spans="1:8" ht="15" thickBot="1">
      <c r="A36" t="s">
        <v>33</v>
      </c>
      <c r="F36" s="6">
        <f>'CASH REPORT'!D35</f>
        <v>51150311.940000005</v>
      </c>
      <c r="G36" s="14">
        <f>F33-F36</f>
        <v>-0.9400000050663948</v>
      </c>
      <c r="H36" s="13"/>
    </row>
    <row r="37" spans="4:6" ht="15" thickTop="1">
      <c r="D37" s="1"/>
      <c r="E37" s="1"/>
      <c r="F37" s="1"/>
    </row>
    <row r="39" spans="1:6" ht="15" thickBot="1">
      <c r="A39" t="s">
        <v>34</v>
      </c>
      <c r="D39" s="8">
        <v>47740887</v>
      </c>
      <c r="E39" s="16">
        <v>63457</v>
      </c>
      <c r="F39" s="8">
        <f>+D39+E39</f>
        <v>47804344</v>
      </c>
    </row>
    <row r="40" ht="14.25">
      <c r="G40" s="17"/>
    </row>
    <row r="41" spans="1:8" ht="15" thickBot="1">
      <c r="A41" t="s">
        <v>35</v>
      </c>
      <c r="D41" s="4">
        <f>+D33-D39</f>
        <v>3345967</v>
      </c>
      <c r="E41" s="4">
        <f>+E33-E39</f>
        <v>0</v>
      </c>
      <c r="F41" s="4">
        <f>+F33-F39</f>
        <v>3345967</v>
      </c>
      <c r="G41" s="9"/>
      <c r="H41" s="10"/>
    </row>
    <row r="42" ht="15" thickTop="1">
      <c r="G42" s="20"/>
    </row>
    <row r="43" ht="14.25">
      <c r="G43" s="21"/>
    </row>
    <row r="44" ht="14.25">
      <c r="G44" s="18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  <headerFooter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5.8515625" style="0" customWidth="1"/>
    <col min="2" max="4" width="21.7109375" style="0" customWidth="1"/>
    <col min="5" max="5" width="8.8515625" style="0" customWidth="1"/>
    <col min="6" max="6" width="21.7109375" style="0" customWidth="1"/>
    <col min="7" max="8" width="9.421875" style="0" customWidth="1"/>
    <col min="11" max="11" width="11.28125" style="0" bestFit="1" customWidth="1"/>
  </cols>
  <sheetData>
    <row r="1" spans="1:8" ht="14.25">
      <c r="A1" s="35" t="s">
        <v>67</v>
      </c>
      <c r="B1" s="36"/>
      <c r="C1" s="76" t="s">
        <v>68</v>
      </c>
      <c r="D1" s="76"/>
      <c r="E1" s="77" t="s">
        <v>69</v>
      </c>
      <c r="F1" s="77"/>
      <c r="G1" s="77"/>
      <c r="H1" s="77"/>
    </row>
    <row r="2" spans="1:8" ht="14.25">
      <c r="A2" s="37" t="s">
        <v>36</v>
      </c>
      <c r="B2" s="38"/>
      <c r="C2" s="76"/>
      <c r="D2" s="76"/>
      <c r="E2" s="77"/>
      <c r="F2" s="77"/>
      <c r="G2" s="77"/>
      <c r="H2" s="77"/>
    </row>
    <row r="3" spans="1:8" ht="14.25">
      <c r="A3" s="39" t="s">
        <v>70</v>
      </c>
      <c r="B3" s="40"/>
      <c r="C3" s="76" t="s">
        <v>71</v>
      </c>
      <c r="D3" s="76"/>
      <c r="E3" s="77"/>
      <c r="F3" s="77"/>
      <c r="G3" s="77"/>
      <c r="H3" s="77"/>
    </row>
    <row r="4" spans="1:8" ht="14.25">
      <c r="A4" s="39" t="s">
        <v>72</v>
      </c>
      <c r="B4" s="40"/>
      <c r="C4" s="78" t="s">
        <v>73</v>
      </c>
      <c r="D4" s="78"/>
      <c r="E4" s="77"/>
      <c r="F4" s="77"/>
      <c r="G4" s="77"/>
      <c r="H4" s="77"/>
    </row>
    <row r="5" spans="1:8" ht="15" thickBot="1">
      <c r="A5" s="40"/>
      <c r="B5" s="40"/>
      <c r="C5" s="41"/>
      <c r="D5" s="41"/>
      <c r="E5" s="42"/>
      <c r="F5" s="42"/>
      <c r="G5" s="42"/>
      <c r="H5" s="42"/>
    </row>
    <row r="6" spans="1:8" ht="14.25">
      <c r="A6" s="79" t="s">
        <v>52</v>
      </c>
      <c r="B6" s="80"/>
      <c r="C6" s="80"/>
      <c r="D6" s="80"/>
      <c r="E6" s="81"/>
      <c r="F6" s="88" t="s">
        <v>0</v>
      </c>
      <c r="G6" s="88"/>
      <c r="H6" s="88"/>
    </row>
    <row r="7" spans="1:8" ht="14.25">
      <c r="A7" s="82"/>
      <c r="B7" s="83"/>
      <c r="C7" s="83"/>
      <c r="D7" s="83"/>
      <c r="E7" s="84"/>
      <c r="F7" s="89"/>
      <c r="G7" s="89"/>
      <c r="H7" s="89"/>
    </row>
    <row r="8" spans="1:8" ht="14.25">
      <c r="A8" s="85"/>
      <c r="B8" s="86"/>
      <c r="C8" s="86"/>
      <c r="D8" s="86"/>
      <c r="E8" s="87"/>
      <c r="F8" s="43">
        <v>11000</v>
      </c>
      <c r="G8" s="43"/>
      <c r="H8" s="43"/>
    </row>
    <row r="9" spans="1:8" ht="14.25">
      <c r="A9" s="44" t="s">
        <v>3</v>
      </c>
      <c r="B9" s="45" t="s">
        <v>74</v>
      </c>
      <c r="C9" s="46"/>
      <c r="D9" s="47" t="s">
        <v>4</v>
      </c>
      <c r="E9" s="48"/>
      <c r="F9" s="49">
        <v>49899168.97</v>
      </c>
      <c r="G9" s="49"/>
      <c r="H9" s="49"/>
    </row>
    <row r="10" spans="1:8" ht="14.25">
      <c r="A10" s="50"/>
      <c r="B10" s="38"/>
      <c r="C10" s="38"/>
      <c r="D10" s="38"/>
      <c r="E10" s="38"/>
      <c r="F10" s="51"/>
      <c r="G10" s="51"/>
      <c r="H10" s="51"/>
    </row>
    <row r="11" spans="1:8" ht="14.25">
      <c r="A11" s="52" t="s">
        <v>5</v>
      </c>
      <c r="B11" s="53" t="s">
        <v>53</v>
      </c>
      <c r="C11" s="36"/>
      <c r="D11" s="42" t="s">
        <v>11</v>
      </c>
      <c r="E11" s="38"/>
      <c r="F11" s="51">
        <v>127688955.63</v>
      </c>
      <c r="G11" s="51"/>
      <c r="H11" s="51"/>
    </row>
    <row r="12" spans="1:8" ht="14.25">
      <c r="A12" s="50"/>
      <c r="B12" s="54" t="s">
        <v>54</v>
      </c>
      <c r="C12" s="38"/>
      <c r="D12" s="38"/>
      <c r="E12" s="38"/>
      <c r="F12" s="51"/>
      <c r="G12" s="51"/>
      <c r="H12" s="51"/>
    </row>
    <row r="13" spans="1:8" ht="14.25">
      <c r="A13" s="52" t="s">
        <v>6</v>
      </c>
      <c r="B13" s="35" t="s">
        <v>13</v>
      </c>
      <c r="C13" s="36"/>
      <c r="D13" s="42" t="s">
        <v>11</v>
      </c>
      <c r="E13" s="55"/>
      <c r="F13" s="51">
        <v>0</v>
      </c>
      <c r="G13" s="51"/>
      <c r="H13" s="51"/>
    </row>
    <row r="14" spans="1:8" ht="14.25">
      <c r="A14" s="50"/>
      <c r="B14" s="38"/>
      <c r="C14" s="38"/>
      <c r="D14" s="38"/>
      <c r="E14" s="38"/>
      <c r="F14" s="51" t="s">
        <v>2</v>
      </c>
      <c r="G14" s="51"/>
      <c r="H14" s="51"/>
    </row>
    <row r="15" spans="1:8" ht="14.25">
      <c r="A15" s="56" t="s">
        <v>8</v>
      </c>
      <c r="B15" s="57" t="s">
        <v>75</v>
      </c>
      <c r="C15" s="58"/>
      <c r="D15" s="47" t="s">
        <v>9</v>
      </c>
      <c r="E15" s="59"/>
      <c r="F15" s="60">
        <f>ROUND(F9+F11+F13,2)</f>
        <v>177588124.6</v>
      </c>
      <c r="G15" s="60"/>
      <c r="H15" s="60"/>
    </row>
    <row r="16" spans="1:8" ht="14.25">
      <c r="A16" s="50"/>
      <c r="B16" s="38" t="s">
        <v>76</v>
      </c>
      <c r="C16" s="38"/>
      <c r="D16" s="38"/>
      <c r="E16" s="38"/>
      <c r="F16" s="51"/>
      <c r="G16" s="51"/>
      <c r="H16" s="51"/>
    </row>
    <row r="17" spans="1:8" ht="14.25">
      <c r="A17" s="52" t="s">
        <v>10</v>
      </c>
      <c r="B17" s="53" t="s">
        <v>16</v>
      </c>
      <c r="C17" s="36"/>
      <c r="D17" s="42" t="s">
        <v>7</v>
      </c>
      <c r="E17" s="38"/>
      <c r="F17" s="51">
        <v>-120307171.11000083</v>
      </c>
      <c r="G17" s="51"/>
      <c r="H17" s="51"/>
    </row>
    <row r="18" spans="1:8" ht="14.25">
      <c r="A18" s="50"/>
      <c r="B18" s="54" t="s">
        <v>55</v>
      </c>
      <c r="C18" s="38"/>
      <c r="D18" s="38"/>
      <c r="E18" s="38"/>
      <c r="F18" s="51"/>
      <c r="G18" s="51"/>
      <c r="H18" s="51"/>
    </row>
    <row r="19" spans="1:8" ht="14.25">
      <c r="A19" s="52" t="s">
        <v>12</v>
      </c>
      <c r="B19" s="53" t="s">
        <v>56</v>
      </c>
      <c r="C19" s="36"/>
      <c r="D19" s="42" t="s">
        <v>4</v>
      </c>
      <c r="E19" s="55"/>
      <c r="F19" s="51">
        <v>2157.35</v>
      </c>
      <c r="G19" s="51"/>
      <c r="H19" s="51"/>
    </row>
    <row r="20" spans="1:8" ht="14.25">
      <c r="A20" s="50"/>
      <c r="B20" s="54" t="s">
        <v>57</v>
      </c>
      <c r="C20" s="38"/>
      <c r="D20" s="38"/>
      <c r="E20" s="38"/>
      <c r="F20" s="51"/>
      <c r="G20" s="51"/>
      <c r="H20" s="51"/>
    </row>
    <row r="21" spans="1:8" ht="14.25">
      <c r="A21" s="61" t="s">
        <v>14</v>
      </c>
      <c r="B21" s="62" t="s">
        <v>37</v>
      </c>
      <c r="C21" s="63"/>
      <c r="D21" s="64" t="s">
        <v>9</v>
      </c>
      <c r="E21" s="65"/>
      <c r="F21" s="66">
        <f>ROUND(F15+F17+F19,2)</f>
        <v>57283110.84</v>
      </c>
      <c r="G21" s="66"/>
      <c r="H21" s="66"/>
    </row>
    <row r="22" spans="1:12" ht="14.25">
      <c r="A22" s="67" t="s">
        <v>38</v>
      </c>
      <c r="B22" s="38"/>
      <c r="C22" s="36"/>
      <c r="D22" s="38"/>
      <c r="E22" s="38"/>
      <c r="F22" s="51"/>
      <c r="G22" s="51"/>
      <c r="H22" s="51"/>
      <c r="J22" t="s">
        <v>1</v>
      </c>
      <c r="K22" s="29">
        <v>-23008</v>
      </c>
      <c r="L22" t="s">
        <v>42</v>
      </c>
    </row>
    <row r="23" spans="1:12" ht="14.25">
      <c r="A23" s="52" t="s">
        <v>15</v>
      </c>
      <c r="B23" s="53" t="s">
        <v>58</v>
      </c>
      <c r="C23" s="36"/>
      <c r="D23" s="42" t="s">
        <v>11</v>
      </c>
      <c r="E23" s="55"/>
      <c r="F23" s="51">
        <v>5520639.86</v>
      </c>
      <c r="G23" s="51"/>
      <c r="H23" s="51"/>
      <c r="J23" t="s">
        <v>1</v>
      </c>
      <c r="K23" s="29">
        <v>15012</v>
      </c>
      <c r="L23" t="s">
        <v>66</v>
      </c>
    </row>
    <row r="24" spans="1:12" ht="14.25">
      <c r="A24" s="50"/>
      <c r="B24" s="54" t="s">
        <v>59</v>
      </c>
      <c r="C24" s="38"/>
      <c r="D24" s="38"/>
      <c r="E24" s="38"/>
      <c r="F24" s="51"/>
      <c r="G24" s="51"/>
      <c r="H24" s="51"/>
      <c r="J24" t="s">
        <v>1</v>
      </c>
      <c r="K24" s="23">
        <v>60.38</v>
      </c>
      <c r="L24" t="s">
        <v>43</v>
      </c>
    </row>
    <row r="25" spans="1:11" ht="14.25">
      <c r="A25" s="52" t="s">
        <v>17</v>
      </c>
      <c r="B25" s="53" t="s">
        <v>60</v>
      </c>
      <c r="C25" s="36"/>
      <c r="D25" s="42" t="s">
        <v>4</v>
      </c>
      <c r="E25" s="55"/>
      <c r="F25" s="51">
        <v>-7935.620000001192</v>
      </c>
      <c r="G25" s="51"/>
      <c r="H25" s="51"/>
      <c r="K25" s="75">
        <f>SUM(K22:K24)</f>
        <v>-7935.62</v>
      </c>
    </row>
    <row r="26" spans="1:11" ht="14.25">
      <c r="A26" s="50"/>
      <c r="B26" s="54" t="s">
        <v>61</v>
      </c>
      <c r="C26" s="36"/>
      <c r="D26" s="55"/>
      <c r="E26" s="55"/>
      <c r="F26" s="51"/>
      <c r="G26" s="51"/>
      <c r="H26" s="51"/>
      <c r="K26" s="34"/>
    </row>
    <row r="27" spans="1:8" ht="14.25">
      <c r="A27" s="56" t="s">
        <v>18</v>
      </c>
      <c r="B27" s="57" t="s">
        <v>77</v>
      </c>
      <c r="C27" s="58"/>
      <c r="D27" s="47" t="s">
        <v>9</v>
      </c>
      <c r="E27" s="59"/>
      <c r="F27" s="60">
        <f>ROUND(F21+F23+F25,2)</f>
        <v>62795815.08</v>
      </c>
      <c r="G27" s="60"/>
      <c r="H27" s="60"/>
    </row>
    <row r="28" spans="1:8" ht="14.25">
      <c r="A28" s="50"/>
      <c r="B28" s="36"/>
      <c r="C28" s="36"/>
      <c r="D28" s="55"/>
      <c r="E28" s="55"/>
      <c r="F28" s="51"/>
      <c r="G28" s="51"/>
      <c r="H28" s="51"/>
    </row>
    <row r="29" spans="1:8" ht="14.25">
      <c r="A29" s="52" t="s">
        <v>19</v>
      </c>
      <c r="B29" s="53" t="s">
        <v>39</v>
      </c>
      <c r="C29" s="36"/>
      <c r="D29" s="42" t="s">
        <v>4</v>
      </c>
      <c r="E29" s="55"/>
      <c r="F29" s="68">
        <v>-6132798.9</v>
      </c>
      <c r="G29" s="51"/>
      <c r="H29" s="51"/>
    </row>
    <row r="30" spans="1:8" ht="14.25">
      <c r="A30" s="50"/>
      <c r="B30" s="54" t="s">
        <v>62</v>
      </c>
      <c r="C30" s="36"/>
      <c r="D30" s="55"/>
      <c r="E30" s="55"/>
      <c r="F30" s="51"/>
      <c r="G30" s="51"/>
      <c r="H30" s="51"/>
    </row>
    <row r="31" spans="1:8" ht="15" thickBot="1">
      <c r="A31" s="69" t="s">
        <v>20</v>
      </c>
      <c r="B31" s="70" t="s">
        <v>78</v>
      </c>
      <c r="C31" s="71"/>
      <c r="D31" s="72" t="s">
        <v>9</v>
      </c>
      <c r="E31" s="73"/>
      <c r="F31" s="74">
        <f>ROUND(F27+F29,2)</f>
        <v>56663016.18</v>
      </c>
      <c r="G31" s="74"/>
      <c r="H31" s="74"/>
    </row>
    <row r="33" spans="2:4" ht="14.25">
      <c r="B33" t="s">
        <v>63</v>
      </c>
      <c r="C33" s="31"/>
      <c r="D33" s="32">
        <v>57283110.84</v>
      </c>
    </row>
    <row r="34" spans="2:4" ht="14.25">
      <c r="B34" t="s">
        <v>64</v>
      </c>
      <c r="C34" s="31"/>
      <c r="D34" s="33">
        <v>-6132798.9</v>
      </c>
    </row>
    <row r="35" spans="2:4" ht="14.25">
      <c r="B35" t="s">
        <v>65</v>
      </c>
      <c r="C35" s="31"/>
      <c r="D35" s="32">
        <v>51150311.940000005</v>
      </c>
    </row>
    <row r="36" ht="14.25">
      <c r="C36" s="31"/>
    </row>
  </sheetData>
  <sheetProtection/>
  <mergeCells count="9">
    <mergeCell ref="C1:D1"/>
    <mergeCell ref="E1:H4"/>
    <mergeCell ref="C2:D2"/>
    <mergeCell ref="C3:D3"/>
    <mergeCell ref="C4:D4"/>
    <mergeCell ref="A6:E8"/>
    <mergeCell ref="F6:F7"/>
    <mergeCell ref="G6:G7"/>
    <mergeCell ref="H6:H7"/>
  </mergeCells>
  <printOptions/>
  <pageMargins left="0.7" right="0.7" top="0.75" bottom="0.75" header="0.3" footer="0.3"/>
  <pageSetup fitToHeight="1" fitToWidth="1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Suggs</dc:creator>
  <cp:keywords/>
  <dc:description/>
  <cp:lastModifiedBy>MARTINEZ, LUDYM</cp:lastModifiedBy>
  <cp:lastPrinted>2022-01-27T15:28:04Z</cp:lastPrinted>
  <dcterms:created xsi:type="dcterms:W3CDTF">2014-04-09T15:57:16Z</dcterms:created>
  <dcterms:modified xsi:type="dcterms:W3CDTF">2022-01-31T15:48:25Z</dcterms:modified>
  <cp:category/>
  <cp:version/>
  <cp:contentType/>
  <cp:contentStatus/>
</cp:coreProperties>
</file>